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1"/>
  </bookViews>
  <sheets>
    <sheet name="社会福祉事業" sheetId="1" r:id="rId1"/>
    <sheet name="収益事業" sheetId="2" r:id="rId2"/>
  </sheets>
  <definedNames>
    <definedName name="_xlnm.Print_Titles" localSheetId="0">社会福祉事業!$1:$7</definedName>
    <definedName name="_xlnm.Print_Titles" localSheetId="1">収益事業!$1:$7</definedName>
  </definedNames>
  <calcPr calcId="144525" calcMode="manual"/>
</workbook>
</file>

<file path=xl/calcChain.xml><?xml version="1.0" encoding="utf-8"?>
<calcChain xmlns="http://schemas.openxmlformats.org/spreadsheetml/2006/main">
  <c r="F42" i="2" l="1"/>
  <c r="H42" i="2" s="1"/>
  <c r="F41" i="2"/>
  <c r="H41" i="2" s="1"/>
  <c r="F40" i="2"/>
  <c r="H40" i="2" s="1"/>
  <c r="F38" i="2"/>
  <c r="H38" i="2" s="1"/>
  <c r="G35" i="2"/>
  <c r="E35" i="2"/>
  <c r="E36" i="2" s="1"/>
  <c r="F36" i="2" s="1"/>
  <c r="F34" i="2"/>
  <c r="H34" i="2" s="1"/>
  <c r="F33" i="2"/>
  <c r="H33" i="2" s="1"/>
  <c r="F32" i="2"/>
  <c r="H32" i="2" s="1"/>
  <c r="G31" i="2"/>
  <c r="G36" i="2" s="1"/>
  <c r="E31" i="2"/>
  <c r="F31" i="2" s="1"/>
  <c r="H31" i="2" s="1"/>
  <c r="F30" i="2"/>
  <c r="H30" i="2" s="1"/>
  <c r="F29" i="2"/>
  <c r="H29" i="2" s="1"/>
  <c r="F28" i="2"/>
  <c r="H28" i="2" s="1"/>
  <c r="G25" i="2"/>
  <c r="E25" i="2"/>
  <c r="E26" i="2" s="1"/>
  <c r="F26" i="2" s="1"/>
  <c r="F24" i="2"/>
  <c r="H24" i="2" s="1"/>
  <c r="G23" i="2"/>
  <c r="G26" i="2" s="1"/>
  <c r="E23" i="2"/>
  <c r="F23" i="2" s="1"/>
  <c r="H23" i="2" s="1"/>
  <c r="F22" i="2"/>
  <c r="H22" i="2" s="1"/>
  <c r="F21" i="2"/>
  <c r="H21" i="2" s="1"/>
  <c r="G19" i="2"/>
  <c r="E19" i="2"/>
  <c r="F19" i="2" s="1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G12" i="2"/>
  <c r="G20" i="2" s="1"/>
  <c r="G27" i="2" s="1"/>
  <c r="G37" i="2" s="1"/>
  <c r="G39" i="2" s="1"/>
  <c r="G43" i="2" s="1"/>
  <c r="E12" i="2"/>
  <c r="F12" i="2" s="1"/>
  <c r="H12" i="2" s="1"/>
  <c r="H20" i="2" s="1"/>
  <c r="F11" i="2"/>
  <c r="H11" i="2" s="1"/>
  <c r="F10" i="2"/>
  <c r="H10" i="2" s="1"/>
  <c r="F9" i="2"/>
  <c r="H9" i="2" s="1"/>
  <c r="F8" i="2"/>
  <c r="H8" i="2" s="1"/>
  <c r="I42" i="1"/>
  <c r="G42" i="1"/>
  <c r="I41" i="1"/>
  <c r="G41" i="1"/>
  <c r="I40" i="1"/>
  <c r="G40" i="1"/>
  <c r="G38" i="1"/>
  <c r="I38" i="1" s="1"/>
  <c r="H35" i="1"/>
  <c r="F35" i="1"/>
  <c r="E35" i="1"/>
  <c r="G35" i="1" s="1"/>
  <c r="I35" i="1" s="1"/>
  <c r="I34" i="1"/>
  <c r="G34" i="1"/>
  <c r="I33" i="1"/>
  <c r="G33" i="1"/>
  <c r="I32" i="1"/>
  <c r="G32" i="1"/>
  <c r="H31" i="1"/>
  <c r="H36" i="1" s="1"/>
  <c r="G31" i="1"/>
  <c r="I31" i="1" s="1"/>
  <c r="I36" i="1" s="1"/>
  <c r="F31" i="1"/>
  <c r="F36" i="1" s="1"/>
  <c r="E31" i="1"/>
  <c r="E36" i="1" s="1"/>
  <c r="G36" i="1" s="1"/>
  <c r="G30" i="1"/>
  <c r="I30" i="1" s="1"/>
  <c r="G29" i="1"/>
  <c r="I29" i="1" s="1"/>
  <c r="G28" i="1"/>
  <c r="I28" i="1" s="1"/>
  <c r="H25" i="1"/>
  <c r="F25" i="1"/>
  <c r="E25" i="1"/>
  <c r="G25" i="1" s="1"/>
  <c r="I25" i="1" s="1"/>
  <c r="I24" i="1"/>
  <c r="G24" i="1"/>
  <c r="H23" i="1"/>
  <c r="H26" i="1" s="1"/>
  <c r="G23" i="1"/>
  <c r="I23" i="1" s="1"/>
  <c r="I26" i="1" s="1"/>
  <c r="F23" i="1"/>
  <c r="F26" i="1" s="1"/>
  <c r="E23" i="1"/>
  <c r="E26" i="1" s="1"/>
  <c r="G26" i="1" s="1"/>
  <c r="G22" i="1"/>
  <c r="I22" i="1" s="1"/>
  <c r="G21" i="1"/>
  <c r="I21" i="1" s="1"/>
  <c r="H20" i="1"/>
  <c r="H19" i="1"/>
  <c r="F19" i="1"/>
  <c r="E19" i="1"/>
  <c r="G19" i="1" s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H12" i="1"/>
  <c r="F12" i="1"/>
  <c r="F20" i="1" s="1"/>
  <c r="F27" i="1" s="1"/>
  <c r="F37" i="1" s="1"/>
  <c r="F39" i="1" s="1"/>
  <c r="F43" i="1" s="1"/>
  <c r="E12" i="1"/>
  <c r="E20" i="1" s="1"/>
  <c r="I11" i="1"/>
  <c r="G11" i="1"/>
  <c r="I10" i="1"/>
  <c r="G10" i="1"/>
  <c r="I9" i="1"/>
  <c r="G9" i="1"/>
  <c r="I8" i="1"/>
  <c r="G8" i="1"/>
  <c r="E27" i="1" l="1"/>
  <c r="G20" i="1"/>
  <c r="H27" i="1"/>
  <c r="H37" i="1" s="1"/>
  <c r="H39" i="1" s="1"/>
  <c r="H43" i="1" s="1"/>
  <c r="G12" i="1"/>
  <c r="I12" i="1" s="1"/>
  <c r="I20" i="1" s="1"/>
  <c r="I27" i="1" s="1"/>
  <c r="I37" i="1" s="1"/>
  <c r="I39" i="1" s="1"/>
  <c r="I43" i="1" s="1"/>
  <c r="F25" i="2"/>
  <c r="H25" i="2" s="1"/>
  <c r="H26" i="2" s="1"/>
  <c r="H27" i="2" s="1"/>
  <c r="H37" i="2" s="1"/>
  <c r="H39" i="2" s="1"/>
  <c r="H43" i="2" s="1"/>
  <c r="F35" i="2"/>
  <c r="H35" i="2" s="1"/>
  <c r="H36" i="2" s="1"/>
  <c r="E20" i="2"/>
  <c r="E37" i="1" l="1"/>
  <c r="G27" i="1"/>
  <c r="F20" i="2"/>
  <c r="E27" i="2"/>
  <c r="F27" i="2" l="1"/>
  <c r="E37" i="2"/>
  <c r="E39" i="1"/>
  <c r="G37" i="1"/>
  <c r="G39" i="1" l="1"/>
  <c r="E43" i="1"/>
  <c r="G43" i="1" s="1"/>
  <c r="E39" i="2"/>
  <c r="F37" i="2"/>
  <c r="F39" i="2" l="1"/>
  <c r="E43" i="2"/>
  <c r="F43" i="2" s="1"/>
</calcChain>
</file>

<file path=xl/sharedStrings.xml><?xml version="1.0" encoding="utf-8"?>
<sst xmlns="http://schemas.openxmlformats.org/spreadsheetml/2006/main" count="111" uniqueCount="56">
  <si>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</si>
  <si>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</si>
  <si>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</si>
  <si>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</si>
  <si>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</si>
  <si>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グループホーム寿</t>
    <phoneticPr fontId="1"/>
  </si>
  <si>
    <t>デイサービスセンター千寿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</si>
  <si>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</si>
  <si>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</si>
  <si>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</si>
  <si>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</si>
  <si>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</si>
  <si>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介護保険事業収益</t>
  </si>
  <si>
    <t>老人福祉事業収益</t>
  </si>
  <si>
    <t>寄付金収益</t>
  </si>
  <si>
    <t>収益事業収入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</si>
  <si>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</si>
  <si>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</si>
  <si>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</si>
  <si>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</si>
  <si>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</si>
  <si>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</si>
  <si>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</si>
  <si>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徴収不能引当金繰入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</si>
  <si>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</si>
  <si>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</si>
  <si>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</si>
  <si>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</si>
  <si>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</si>
  <si>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</si>
  <si>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</si>
  <si>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</si>
  <si>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</si>
  <si>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</si>
  <si>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</si>
  <si>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事業区分間繰入金収益</t>
  </si>
  <si>
    <t>拠点区分間繰入金収益</t>
  </si>
  <si>
    <t>その他の特別収益</t>
  </si>
  <si>
    <t>特別収益計（８）</t>
  </si>
  <si>
    <t>固定資産売却損・処分損</t>
  </si>
  <si>
    <t>事業区分間繰入金費用</t>
  </si>
  <si>
    <t>拠点区分間繰入金費用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</si>
  <si>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</si>
  <si>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</si>
  <si>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</si>
  <si>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</si>
  <si>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</si>
  <si>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</si>
  <si>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</si>
  <si>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</si>
  <si>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</si>
  <si>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</si>
  <si>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収益事業  事業活動内訳表</t>
    <phoneticPr fontId="4"/>
  </si>
  <si>
    <t>（自）平成31年4月1日  （至）令和2年3月31日</t>
    <phoneticPr fontId="4"/>
  </si>
  <si>
    <t>（単位：円）</t>
    <phoneticPr fontId="4"/>
  </si>
  <si>
    <t>グループリビング千寿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</si>
</sst>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left" vertical="center" textRotation="255"/>
    </xf>
    <xf numFmtId="0" fontId="7" fillId="0" borderId="5" xfId="2" applyNumberFormat="1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horizontal="left" vertical="center" textRotation="255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NumberFormat="1" applyFont="1" applyFill="1" applyBorder="1" applyAlignment="1">
      <alignment horizontal="left" vertical="center" textRotation="255"/>
    </xf>
    <xf numFmtId="0" fontId="7" fillId="0" borderId="4" xfId="2" applyNumberFormat="1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>
      <alignment horizontal="left" vertical="top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 textRotation="255" shrinkToFit="1"/>
    </xf>
    <xf numFmtId="0" fontId="7" fillId="0" borderId="6" xfId="2" applyNumberFormat="1" applyFont="1" applyFill="1" applyBorder="1" applyAlignment="1">
      <alignment vertical="center" textRotation="255" shrinkToFit="1"/>
    </xf>
    <xf numFmtId="0" fontId="7" fillId="0" borderId="7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workbookViewId="0"/>
  </sheetViews>
  <sheetFormatPr defaultRowHeight="13.5"/>
  <cols>
    <col min="1" max="3" width="2.875" customWidth="1"/>
    <col min="4" max="4" width="57.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2"/>
      <c r="D2" s="2"/>
      <c r="E2" s="2"/>
      <c r="F2" s="2"/>
      <c r="G2" s="3"/>
      <c r="H2" s="4"/>
      <c r="I2" s="4" t="s">
        <v>0</v>
      </c>
    </row>
    <row r="3" spans="2:9" ht="21">
      <c r="B3" s="5" t="s">
        <v>1</v>
      </c>
      <c r="C3" s="5"/>
      <c r="D3" s="5"/>
      <c r="E3" s="5"/>
      <c r="F3" s="5"/>
      <c r="G3" s="5"/>
      <c r="H3" s="5"/>
      <c r="I3" s="5"/>
    </row>
    <row r="4" spans="2:9" ht="14.25">
      <c r="B4" s="6"/>
      <c r="C4" s="6"/>
      <c r="D4" s="6"/>
      <c r="E4" s="6"/>
      <c r="F4" s="6"/>
      <c r="G4" s="6"/>
      <c r="H4" s="3"/>
      <c r="I4" s="3"/>
    </row>
    <row r="5" spans="2:9" ht="21">
      <c r="B5" s="7" t="s">
        <v>2</v>
      </c>
      <c r="C5" s="7"/>
      <c r="D5" s="7"/>
      <c r="E5" s="7"/>
      <c r="F5" s="7"/>
      <c r="G5" s="7"/>
      <c r="H5" s="7"/>
      <c r="I5" s="7"/>
    </row>
    <row r="6" spans="2:9" ht="15.75">
      <c r="B6" s="8"/>
      <c r="C6" s="8"/>
      <c r="D6" s="8"/>
      <c r="E6" s="8"/>
      <c r="F6" s="8"/>
      <c r="G6" s="3"/>
      <c r="H6" s="3"/>
      <c r="I6" s="8" t="s">
        <v>3</v>
      </c>
    </row>
    <row r="7" spans="2:9" ht="28.5">
      <c r="B7" s="9" t="s">
        <v>4</v>
      </c>
      <c r="C7" s="10"/>
      <c r="D7" s="11"/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2:9" ht="14.25">
      <c r="B8" s="14" t="s">
        <v>10</v>
      </c>
      <c r="C8" s="14" t="s">
        <v>11</v>
      </c>
      <c r="D8" s="15" t="s">
        <v>12</v>
      </c>
      <c r="E8" s="16">
        <v>42940558</v>
      </c>
      <c r="F8" s="16">
        <v>9827437</v>
      </c>
      <c r="G8" s="16">
        <f>+E8+F8</f>
        <v>52767995</v>
      </c>
      <c r="H8" s="17"/>
      <c r="I8" s="16">
        <f>G8-ABS(H8)</f>
        <v>52767995</v>
      </c>
    </row>
    <row r="9" spans="2:9" ht="14.25">
      <c r="B9" s="18"/>
      <c r="C9" s="18"/>
      <c r="D9" s="19" t="s">
        <v>13</v>
      </c>
      <c r="E9" s="20"/>
      <c r="F9" s="20"/>
      <c r="G9" s="20">
        <f t="shared" ref="G9:G43" si="0">+E9+F9</f>
        <v>0</v>
      </c>
      <c r="H9" s="21"/>
      <c r="I9" s="20">
        <f t="shared" ref="I9:I42" si="1">G9-ABS(H9)</f>
        <v>0</v>
      </c>
    </row>
    <row r="10" spans="2:9" ht="14.25">
      <c r="B10" s="18"/>
      <c r="C10" s="18"/>
      <c r="D10" s="19" t="s">
        <v>14</v>
      </c>
      <c r="E10" s="20">
        <v>961340</v>
      </c>
      <c r="F10" s="20"/>
      <c r="G10" s="20">
        <f t="shared" si="0"/>
        <v>961340</v>
      </c>
      <c r="H10" s="21"/>
      <c r="I10" s="20">
        <f t="shared" si="1"/>
        <v>961340</v>
      </c>
    </row>
    <row r="11" spans="2:9" ht="14.25">
      <c r="B11" s="18"/>
      <c r="C11" s="18"/>
      <c r="D11" s="19" t="s">
        <v>15</v>
      </c>
      <c r="E11" s="20"/>
      <c r="F11" s="20"/>
      <c r="G11" s="20">
        <f t="shared" si="0"/>
        <v>0</v>
      </c>
      <c r="H11" s="22"/>
      <c r="I11" s="20">
        <f t="shared" si="1"/>
        <v>0</v>
      </c>
    </row>
    <row r="12" spans="2:9" ht="14.25">
      <c r="B12" s="18"/>
      <c r="C12" s="23"/>
      <c r="D12" s="24" t="s">
        <v>16</v>
      </c>
      <c r="E12" s="25">
        <f>+E8+E9+E10+E11</f>
        <v>43901898</v>
      </c>
      <c r="F12" s="25">
        <f>+F8+F9+F10+F11</f>
        <v>9827437</v>
      </c>
      <c r="G12" s="25">
        <f t="shared" si="0"/>
        <v>53729335</v>
      </c>
      <c r="H12" s="26">
        <f>+H8+H9+H10+H11</f>
        <v>0</v>
      </c>
      <c r="I12" s="25">
        <f t="shared" si="1"/>
        <v>53729335</v>
      </c>
    </row>
    <row r="13" spans="2:9" ht="14.25">
      <c r="B13" s="18"/>
      <c r="C13" s="14" t="s">
        <v>17</v>
      </c>
      <c r="D13" s="19" t="s">
        <v>18</v>
      </c>
      <c r="E13" s="20">
        <v>34525579</v>
      </c>
      <c r="F13" s="20">
        <v>9359569</v>
      </c>
      <c r="G13" s="20">
        <f t="shared" si="0"/>
        <v>43885148</v>
      </c>
      <c r="H13" s="17"/>
      <c r="I13" s="20">
        <f t="shared" si="1"/>
        <v>43885148</v>
      </c>
    </row>
    <row r="14" spans="2:9" ht="14.25">
      <c r="B14" s="18"/>
      <c r="C14" s="18"/>
      <c r="D14" s="19" t="s">
        <v>19</v>
      </c>
      <c r="E14" s="20">
        <v>6452926</v>
      </c>
      <c r="F14" s="20">
        <v>1105795</v>
      </c>
      <c r="G14" s="20">
        <f t="shared" si="0"/>
        <v>7558721</v>
      </c>
      <c r="H14" s="21"/>
      <c r="I14" s="20">
        <f t="shared" si="1"/>
        <v>7558721</v>
      </c>
    </row>
    <row r="15" spans="2:9" ht="14.25">
      <c r="B15" s="18"/>
      <c r="C15" s="18"/>
      <c r="D15" s="19" t="s">
        <v>20</v>
      </c>
      <c r="E15" s="20">
        <v>4727859</v>
      </c>
      <c r="F15" s="20">
        <v>63715</v>
      </c>
      <c r="G15" s="20">
        <f t="shared" si="0"/>
        <v>4791574</v>
      </c>
      <c r="H15" s="21"/>
      <c r="I15" s="20">
        <f t="shared" si="1"/>
        <v>4791574</v>
      </c>
    </row>
    <row r="16" spans="2:9" ht="14.25">
      <c r="B16" s="18"/>
      <c r="C16" s="18"/>
      <c r="D16" s="19" t="s">
        <v>21</v>
      </c>
      <c r="E16" s="20">
        <v>1146581</v>
      </c>
      <c r="F16" s="20">
        <v>500000</v>
      </c>
      <c r="G16" s="20">
        <f t="shared" si="0"/>
        <v>1646581</v>
      </c>
      <c r="H16" s="21"/>
      <c r="I16" s="20">
        <f t="shared" si="1"/>
        <v>1646581</v>
      </c>
    </row>
    <row r="17" spans="2:9" ht="14.25">
      <c r="B17" s="18"/>
      <c r="C17" s="18"/>
      <c r="D17" s="19" t="s">
        <v>22</v>
      </c>
      <c r="E17" s="20">
        <v>-347533</v>
      </c>
      <c r="F17" s="20"/>
      <c r="G17" s="20">
        <f t="shared" si="0"/>
        <v>-347533</v>
      </c>
      <c r="H17" s="21"/>
      <c r="I17" s="20">
        <f t="shared" si="1"/>
        <v>-347533</v>
      </c>
    </row>
    <row r="18" spans="2:9" ht="14.25">
      <c r="B18" s="18"/>
      <c r="C18" s="18"/>
      <c r="D18" s="19" t="s">
        <v>23</v>
      </c>
      <c r="E18" s="20"/>
      <c r="F18" s="20"/>
      <c r="G18" s="20">
        <f t="shared" si="0"/>
        <v>0</v>
      </c>
      <c r="H18" s="22"/>
      <c r="I18" s="20">
        <f t="shared" si="1"/>
        <v>0</v>
      </c>
    </row>
    <row r="19" spans="2:9" ht="14.25">
      <c r="B19" s="18"/>
      <c r="C19" s="23"/>
      <c r="D19" s="24" t="s">
        <v>24</v>
      </c>
      <c r="E19" s="25">
        <f>+E13+E14+E15+E16+E17+E18</f>
        <v>46505412</v>
      </c>
      <c r="F19" s="25">
        <f>+F13+F14+F15+F16+F17+F18</f>
        <v>11029079</v>
      </c>
      <c r="G19" s="25">
        <f t="shared" si="0"/>
        <v>57534491</v>
      </c>
      <c r="H19" s="26">
        <f>+H13+H14+H15+H16+H17+H18</f>
        <v>0</v>
      </c>
      <c r="I19" s="25">
        <f t="shared" si="1"/>
        <v>57534491</v>
      </c>
    </row>
    <row r="20" spans="2:9" ht="14.25">
      <c r="B20" s="23"/>
      <c r="C20" s="27" t="s">
        <v>25</v>
      </c>
      <c r="D20" s="28"/>
      <c r="E20" s="29">
        <f xml:space="preserve"> +E12 - E19</f>
        <v>-2603514</v>
      </c>
      <c r="F20" s="29">
        <f xml:space="preserve"> +F12 - F19</f>
        <v>-1201642</v>
      </c>
      <c r="G20" s="29">
        <f t="shared" si="0"/>
        <v>-3805156</v>
      </c>
      <c r="H20" s="26">
        <f xml:space="preserve"> +H12 - H19</f>
        <v>0</v>
      </c>
      <c r="I20" s="29">
        <f>I12-I19</f>
        <v>-3805156</v>
      </c>
    </row>
    <row r="21" spans="2:9" ht="14.25">
      <c r="B21" s="14" t="s">
        <v>26</v>
      </c>
      <c r="C21" s="14" t="s">
        <v>11</v>
      </c>
      <c r="D21" s="19" t="s">
        <v>27</v>
      </c>
      <c r="E21" s="20">
        <v>21</v>
      </c>
      <c r="F21" s="20">
        <v>2</v>
      </c>
      <c r="G21" s="20">
        <f t="shared" si="0"/>
        <v>23</v>
      </c>
      <c r="H21" s="17"/>
      <c r="I21" s="20">
        <f t="shared" si="1"/>
        <v>23</v>
      </c>
    </row>
    <row r="22" spans="2:9" ht="14.25">
      <c r="B22" s="18"/>
      <c r="C22" s="18"/>
      <c r="D22" s="19" t="s">
        <v>28</v>
      </c>
      <c r="E22" s="20">
        <v>72120</v>
      </c>
      <c r="F22" s="20"/>
      <c r="G22" s="20">
        <f t="shared" si="0"/>
        <v>72120</v>
      </c>
      <c r="H22" s="22"/>
      <c r="I22" s="20">
        <f t="shared" si="1"/>
        <v>72120</v>
      </c>
    </row>
    <row r="23" spans="2:9" ht="14.25">
      <c r="B23" s="18"/>
      <c r="C23" s="23"/>
      <c r="D23" s="24" t="s">
        <v>29</v>
      </c>
      <c r="E23" s="25">
        <f>+E21+E22</f>
        <v>72141</v>
      </c>
      <c r="F23" s="25">
        <f>+F21+F22</f>
        <v>2</v>
      </c>
      <c r="G23" s="25">
        <f t="shared" si="0"/>
        <v>72143</v>
      </c>
      <c r="H23" s="26">
        <f>+H21+H22</f>
        <v>0</v>
      </c>
      <c r="I23" s="25">
        <f t="shared" si="1"/>
        <v>72143</v>
      </c>
    </row>
    <row r="24" spans="2:9" ht="14.25">
      <c r="B24" s="18"/>
      <c r="C24" s="14" t="s">
        <v>17</v>
      </c>
      <c r="D24" s="19" t="s">
        <v>30</v>
      </c>
      <c r="E24" s="20">
        <v>131079</v>
      </c>
      <c r="F24" s="20">
        <v>3285</v>
      </c>
      <c r="G24" s="20">
        <f t="shared" si="0"/>
        <v>134364</v>
      </c>
      <c r="H24" s="26"/>
      <c r="I24" s="20">
        <f t="shared" si="1"/>
        <v>134364</v>
      </c>
    </row>
    <row r="25" spans="2:9" ht="14.25">
      <c r="B25" s="18"/>
      <c r="C25" s="23"/>
      <c r="D25" s="24" t="s">
        <v>31</v>
      </c>
      <c r="E25" s="25">
        <f>+E24</f>
        <v>131079</v>
      </c>
      <c r="F25" s="25">
        <f>+F24</f>
        <v>3285</v>
      </c>
      <c r="G25" s="25">
        <f t="shared" si="0"/>
        <v>134364</v>
      </c>
      <c r="H25" s="26">
        <f>+H24</f>
        <v>0</v>
      </c>
      <c r="I25" s="25">
        <f t="shared" si="1"/>
        <v>134364</v>
      </c>
    </row>
    <row r="26" spans="2:9" ht="14.25">
      <c r="B26" s="23"/>
      <c r="C26" s="27" t="s">
        <v>32</v>
      </c>
      <c r="D26" s="30"/>
      <c r="E26" s="31">
        <f xml:space="preserve"> +E23 - E25</f>
        <v>-58938</v>
      </c>
      <c r="F26" s="31">
        <f xml:space="preserve"> +F23 - F25</f>
        <v>-3283</v>
      </c>
      <c r="G26" s="31">
        <f t="shared" si="0"/>
        <v>-62221</v>
      </c>
      <c r="H26" s="26">
        <f xml:space="preserve"> +H23 - H25</f>
        <v>0</v>
      </c>
      <c r="I26" s="31">
        <f>I23-I25</f>
        <v>-62221</v>
      </c>
    </row>
    <row r="27" spans="2:9" ht="14.25">
      <c r="B27" s="27" t="s">
        <v>33</v>
      </c>
      <c r="C27" s="32"/>
      <c r="D27" s="28"/>
      <c r="E27" s="29">
        <f xml:space="preserve"> +E20 +E26</f>
        <v>-2662452</v>
      </c>
      <c r="F27" s="29">
        <f xml:space="preserve"> +F20 +F26</f>
        <v>-1204925</v>
      </c>
      <c r="G27" s="29">
        <f t="shared" si="0"/>
        <v>-3867377</v>
      </c>
      <c r="H27" s="26">
        <f xml:space="preserve"> +H20 +H26</f>
        <v>0</v>
      </c>
      <c r="I27" s="29">
        <f>I20+I26</f>
        <v>-3867377</v>
      </c>
    </row>
    <row r="28" spans="2:9" ht="14.25">
      <c r="B28" s="14" t="s">
        <v>34</v>
      </c>
      <c r="C28" s="14" t="s">
        <v>11</v>
      </c>
      <c r="D28" s="19" t="s">
        <v>35</v>
      </c>
      <c r="E28" s="20">
        <v>1350000</v>
      </c>
      <c r="F28" s="20">
        <v>635900</v>
      </c>
      <c r="G28" s="20">
        <f t="shared" si="0"/>
        <v>1985900</v>
      </c>
      <c r="H28" s="17"/>
      <c r="I28" s="20">
        <f t="shared" si="1"/>
        <v>1985900</v>
      </c>
    </row>
    <row r="29" spans="2:9" ht="14.25">
      <c r="B29" s="18"/>
      <c r="C29" s="18"/>
      <c r="D29" s="19" t="s">
        <v>36</v>
      </c>
      <c r="E29" s="20">
        <v>150000</v>
      </c>
      <c r="F29" s="20">
        <v>2096291</v>
      </c>
      <c r="G29" s="20">
        <f t="shared" si="0"/>
        <v>2246291</v>
      </c>
      <c r="H29" s="21"/>
      <c r="I29" s="20">
        <f t="shared" si="1"/>
        <v>2246291</v>
      </c>
    </row>
    <row r="30" spans="2:9" ht="14.25">
      <c r="B30" s="18"/>
      <c r="C30" s="18"/>
      <c r="D30" s="19" t="s">
        <v>37</v>
      </c>
      <c r="E30" s="20"/>
      <c r="F30" s="20"/>
      <c r="G30" s="20">
        <f t="shared" si="0"/>
        <v>0</v>
      </c>
      <c r="H30" s="22"/>
      <c r="I30" s="20">
        <f t="shared" si="1"/>
        <v>0</v>
      </c>
    </row>
    <row r="31" spans="2:9" ht="14.25">
      <c r="B31" s="18"/>
      <c r="C31" s="23"/>
      <c r="D31" s="24" t="s">
        <v>38</v>
      </c>
      <c r="E31" s="25">
        <f>+E28+E29+E30</f>
        <v>1500000</v>
      </c>
      <c r="F31" s="25">
        <f>+F28+F29+F30</f>
        <v>2732191</v>
      </c>
      <c r="G31" s="25">
        <f t="shared" si="0"/>
        <v>4232191</v>
      </c>
      <c r="H31" s="26">
        <f>+H28+H29+H30</f>
        <v>0</v>
      </c>
      <c r="I31" s="25">
        <f t="shared" si="1"/>
        <v>4232191</v>
      </c>
    </row>
    <row r="32" spans="2:9" ht="14.25">
      <c r="B32" s="18"/>
      <c r="C32" s="14" t="s">
        <v>17</v>
      </c>
      <c r="D32" s="19" t="s">
        <v>39</v>
      </c>
      <c r="E32" s="20"/>
      <c r="F32" s="20"/>
      <c r="G32" s="20">
        <f t="shared" si="0"/>
        <v>0</v>
      </c>
      <c r="H32" s="17"/>
      <c r="I32" s="20">
        <f t="shared" si="1"/>
        <v>0</v>
      </c>
    </row>
    <row r="33" spans="2:9" ht="14.25">
      <c r="B33" s="18"/>
      <c r="C33" s="18"/>
      <c r="D33" s="19" t="s">
        <v>40</v>
      </c>
      <c r="E33" s="20"/>
      <c r="F33" s="20"/>
      <c r="G33" s="20">
        <f t="shared" si="0"/>
        <v>0</v>
      </c>
      <c r="H33" s="21"/>
      <c r="I33" s="20">
        <f t="shared" si="1"/>
        <v>0</v>
      </c>
    </row>
    <row r="34" spans="2:9" ht="14.25">
      <c r="B34" s="18"/>
      <c r="C34" s="18"/>
      <c r="D34" s="19" t="s">
        <v>41</v>
      </c>
      <c r="E34" s="20">
        <v>2096291</v>
      </c>
      <c r="F34" s="20">
        <v>150000</v>
      </c>
      <c r="G34" s="20">
        <f t="shared" si="0"/>
        <v>2246291</v>
      </c>
      <c r="H34" s="22"/>
      <c r="I34" s="20">
        <f t="shared" si="1"/>
        <v>2246291</v>
      </c>
    </row>
    <row r="35" spans="2:9" ht="14.25">
      <c r="B35" s="18"/>
      <c r="C35" s="23"/>
      <c r="D35" s="24" t="s">
        <v>42</v>
      </c>
      <c r="E35" s="25">
        <f>+E32+E33+E34</f>
        <v>2096291</v>
      </c>
      <c r="F35" s="25">
        <f>+F32+F33+F34</f>
        <v>150000</v>
      </c>
      <c r="G35" s="25">
        <f t="shared" si="0"/>
        <v>2246291</v>
      </c>
      <c r="H35" s="26">
        <f>+H32+H33+H34</f>
        <v>0</v>
      </c>
      <c r="I35" s="25">
        <f t="shared" si="1"/>
        <v>2246291</v>
      </c>
    </row>
    <row r="36" spans="2:9" ht="14.25">
      <c r="B36" s="23"/>
      <c r="C36" s="33" t="s">
        <v>43</v>
      </c>
      <c r="D36" s="34"/>
      <c r="E36" s="35">
        <f xml:space="preserve"> +E31 - E35</f>
        <v>-596291</v>
      </c>
      <c r="F36" s="35">
        <f xml:space="preserve"> +F31 - F35</f>
        <v>2582191</v>
      </c>
      <c r="G36" s="35">
        <f t="shared" si="0"/>
        <v>1985900</v>
      </c>
      <c r="H36" s="26">
        <f xml:space="preserve"> +H31 - H35</f>
        <v>0</v>
      </c>
      <c r="I36" s="35">
        <f>I31-I35</f>
        <v>1985900</v>
      </c>
    </row>
    <row r="37" spans="2:9" ht="14.25">
      <c r="B37" s="27" t="s">
        <v>44</v>
      </c>
      <c r="C37" s="36"/>
      <c r="D37" s="37"/>
      <c r="E37" s="38">
        <f xml:space="preserve"> +E27 +E36</f>
        <v>-3258743</v>
      </c>
      <c r="F37" s="38">
        <f xml:space="preserve"> +F27 +F36</f>
        <v>1377266</v>
      </c>
      <c r="G37" s="38">
        <f t="shared" si="0"/>
        <v>-1881477</v>
      </c>
      <c r="H37" s="26">
        <f xml:space="preserve"> +H27 +H36</f>
        <v>0</v>
      </c>
      <c r="I37" s="38">
        <f>I27+I36</f>
        <v>-1881477</v>
      </c>
    </row>
    <row r="38" spans="2:9" ht="14.25">
      <c r="B38" s="39" t="s">
        <v>45</v>
      </c>
      <c r="C38" s="36" t="s">
        <v>46</v>
      </c>
      <c r="D38" s="37"/>
      <c r="E38" s="38">
        <v>6808608</v>
      </c>
      <c r="F38" s="38">
        <v>1524123</v>
      </c>
      <c r="G38" s="38">
        <f t="shared" si="0"/>
        <v>8332731</v>
      </c>
      <c r="H38" s="26"/>
      <c r="I38" s="38">
        <f t="shared" si="1"/>
        <v>8332731</v>
      </c>
    </row>
    <row r="39" spans="2:9" ht="14.25">
      <c r="B39" s="40"/>
      <c r="C39" s="36" t="s">
        <v>47</v>
      </c>
      <c r="D39" s="37"/>
      <c r="E39" s="38">
        <f xml:space="preserve"> +E37 +E38</f>
        <v>3549865</v>
      </c>
      <c r="F39" s="38">
        <f xml:space="preserve"> +F37 +F38</f>
        <v>2901389</v>
      </c>
      <c r="G39" s="38">
        <f t="shared" si="0"/>
        <v>6451254</v>
      </c>
      <c r="H39" s="26">
        <f xml:space="preserve"> +H37 +H38</f>
        <v>0</v>
      </c>
      <c r="I39" s="38">
        <f>I37+I38</f>
        <v>6451254</v>
      </c>
    </row>
    <row r="40" spans="2:9" ht="14.25">
      <c r="B40" s="40"/>
      <c r="C40" s="36" t="s">
        <v>48</v>
      </c>
      <c r="D40" s="37"/>
      <c r="E40" s="38"/>
      <c r="F40" s="38"/>
      <c r="G40" s="38">
        <f t="shared" si="0"/>
        <v>0</v>
      </c>
      <c r="H40" s="26"/>
      <c r="I40" s="38">
        <f t="shared" si="1"/>
        <v>0</v>
      </c>
    </row>
    <row r="41" spans="2:9" ht="14.25">
      <c r="B41" s="40"/>
      <c r="C41" s="36" t="s">
        <v>49</v>
      </c>
      <c r="D41" s="37"/>
      <c r="E41" s="38"/>
      <c r="F41" s="38"/>
      <c r="G41" s="38">
        <f t="shared" si="0"/>
        <v>0</v>
      </c>
      <c r="H41" s="26"/>
      <c r="I41" s="38">
        <f t="shared" si="1"/>
        <v>0</v>
      </c>
    </row>
    <row r="42" spans="2:9" ht="14.25">
      <c r="B42" s="40"/>
      <c r="C42" s="36" t="s">
        <v>50</v>
      </c>
      <c r="D42" s="37"/>
      <c r="E42" s="38"/>
      <c r="F42" s="38"/>
      <c r="G42" s="38">
        <f t="shared" si="0"/>
        <v>0</v>
      </c>
      <c r="H42" s="26"/>
      <c r="I42" s="38">
        <f t="shared" si="1"/>
        <v>0</v>
      </c>
    </row>
    <row r="43" spans="2:9" ht="14.25">
      <c r="B43" s="41"/>
      <c r="C43" s="36" t="s">
        <v>51</v>
      </c>
      <c r="D43" s="37"/>
      <c r="E43" s="38">
        <f xml:space="preserve"> +E39 +E40 +E41 - E42</f>
        <v>3549865</v>
      </c>
      <c r="F43" s="38">
        <f xml:space="preserve"> +F39 +F40 +F41 - F42</f>
        <v>2901389</v>
      </c>
      <c r="G43" s="38">
        <f t="shared" si="0"/>
        <v>6451254</v>
      </c>
      <c r="H43" s="26">
        <f xml:space="preserve"> +H39 +H40 +H41 - H42</f>
        <v>0</v>
      </c>
      <c r="I43" s="38">
        <f>I39+I40+I41-I42</f>
        <v>6451254</v>
      </c>
    </row>
  </sheetData>
  <mergeCells count="13">
    <mergeCell ref="B38:B43"/>
    <mergeCell ref="B21:B26"/>
    <mergeCell ref="C21:C23"/>
    <mergeCell ref="C24:C25"/>
    <mergeCell ref="B28:B36"/>
    <mergeCell ref="C28:C31"/>
    <mergeCell ref="C32:C35"/>
    <mergeCell ref="B3:I3"/>
    <mergeCell ref="B5:I5"/>
    <mergeCell ref="B7:D7"/>
    <mergeCell ref="B8:B20"/>
    <mergeCell ref="C8:C12"/>
    <mergeCell ref="C13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tabSelected="1" workbookViewId="0"/>
  </sheetViews>
  <sheetFormatPr defaultRowHeight="13.5"/>
  <cols>
    <col min="1" max="3" width="2.875" customWidth="1"/>
    <col min="4" max="4" width="57.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5" t="s">
        <v>52</v>
      </c>
      <c r="C3" s="5"/>
      <c r="D3" s="5"/>
      <c r="E3" s="5"/>
      <c r="F3" s="5"/>
      <c r="G3" s="5"/>
      <c r="H3" s="5"/>
    </row>
    <row r="4" spans="2:8" ht="14.25">
      <c r="B4" s="6"/>
      <c r="C4" s="6"/>
      <c r="D4" s="6"/>
      <c r="E4" s="6"/>
      <c r="F4" s="6"/>
      <c r="G4" s="3"/>
      <c r="H4" s="3"/>
    </row>
    <row r="5" spans="2:8" ht="21">
      <c r="B5" s="7" t="s">
        <v>53</v>
      </c>
      <c r="C5" s="7"/>
      <c r="D5" s="7"/>
      <c r="E5" s="7"/>
      <c r="F5" s="7"/>
      <c r="G5" s="7"/>
      <c r="H5" s="7"/>
    </row>
    <row r="6" spans="2:8" ht="15.75">
      <c r="B6" s="8"/>
      <c r="C6" s="8"/>
      <c r="D6" s="8"/>
      <c r="E6" s="8"/>
      <c r="F6" s="3"/>
      <c r="G6" s="3"/>
      <c r="H6" s="8" t="s">
        <v>54</v>
      </c>
    </row>
    <row r="7" spans="2:8" ht="28.5">
      <c r="B7" s="9" t="s">
        <v>4</v>
      </c>
      <c r="C7" s="10"/>
      <c r="D7" s="11"/>
      <c r="E7" s="12" t="s">
        <v>55</v>
      </c>
      <c r="F7" s="13" t="s">
        <v>7</v>
      </c>
      <c r="G7" s="13" t="s">
        <v>8</v>
      </c>
      <c r="H7" s="13" t="s">
        <v>9</v>
      </c>
    </row>
    <row r="8" spans="2:8" ht="14.25">
      <c r="B8" s="14" t="s">
        <v>10</v>
      </c>
      <c r="C8" s="14" t="s">
        <v>11</v>
      </c>
      <c r="D8" s="15" t="s">
        <v>12</v>
      </c>
      <c r="E8" s="16"/>
      <c r="F8" s="16">
        <f>+E8</f>
        <v>0</v>
      </c>
      <c r="G8" s="17"/>
      <c r="H8" s="16">
        <f>F8-ABS(G8)</f>
        <v>0</v>
      </c>
    </row>
    <row r="9" spans="2:8" ht="14.25">
      <c r="B9" s="18"/>
      <c r="C9" s="18"/>
      <c r="D9" s="19" t="s">
        <v>13</v>
      </c>
      <c r="E9" s="20">
        <v>5992500</v>
      </c>
      <c r="F9" s="20">
        <f t="shared" ref="F9:F43" si="0">+E9</f>
        <v>5992500</v>
      </c>
      <c r="G9" s="21"/>
      <c r="H9" s="20">
        <f t="shared" ref="H9:H42" si="1">F9-ABS(G9)</f>
        <v>5992500</v>
      </c>
    </row>
    <row r="10" spans="2:8" ht="14.25">
      <c r="B10" s="18"/>
      <c r="C10" s="18"/>
      <c r="D10" s="19" t="s">
        <v>14</v>
      </c>
      <c r="E10" s="20"/>
      <c r="F10" s="20">
        <f t="shared" si="0"/>
        <v>0</v>
      </c>
      <c r="G10" s="21"/>
      <c r="H10" s="20">
        <f t="shared" si="1"/>
        <v>0</v>
      </c>
    </row>
    <row r="11" spans="2:8" ht="14.25">
      <c r="B11" s="18"/>
      <c r="C11" s="18"/>
      <c r="D11" s="19" t="s">
        <v>15</v>
      </c>
      <c r="E11" s="20"/>
      <c r="F11" s="20">
        <f t="shared" si="0"/>
        <v>0</v>
      </c>
      <c r="G11" s="22"/>
      <c r="H11" s="20">
        <f t="shared" si="1"/>
        <v>0</v>
      </c>
    </row>
    <row r="12" spans="2:8" ht="14.25">
      <c r="B12" s="18"/>
      <c r="C12" s="23"/>
      <c r="D12" s="24" t="s">
        <v>16</v>
      </c>
      <c r="E12" s="25">
        <f>+E8+E9+E10+E11</f>
        <v>5992500</v>
      </c>
      <c r="F12" s="25">
        <f t="shared" si="0"/>
        <v>5992500</v>
      </c>
      <c r="G12" s="26">
        <f>+G8+G9+G10+G11</f>
        <v>0</v>
      </c>
      <c r="H12" s="25">
        <f t="shared" si="1"/>
        <v>5992500</v>
      </c>
    </row>
    <row r="13" spans="2:8" ht="14.25">
      <c r="B13" s="18"/>
      <c r="C13" s="14" t="s">
        <v>17</v>
      </c>
      <c r="D13" s="19" t="s">
        <v>18</v>
      </c>
      <c r="E13" s="20"/>
      <c r="F13" s="20">
        <f t="shared" si="0"/>
        <v>0</v>
      </c>
      <c r="G13" s="17"/>
      <c r="H13" s="20">
        <f t="shared" si="1"/>
        <v>0</v>
      </c>
    </row>
    <row r="14" spans="2:8" ht="14.25">
      <c r="B14" s="18"/>
      <c r="C14" s="18"/>
      <c r="D14" s="19" t="s">
        <v>19</v>
      </c>
      <c r="E14" s="20">
        <v>2339269</v>
      </c>
      <c r="F14" s="20">
        <f t="shared" si="0"/>
        <v>2339269</v>
      </c>
      <c r="G14" s="21"/>
      <c r="H14" s="20">
        <f t="shared" si="1"/>
        <v>2339269</v>
      </c>
    </row>
    <row r="15" spans="2:8" ht="14.25">
      <c r="B15" s="18"/>
      <c r="C15" s="18"/>
      <c r="D15" s="19" t="s">
        <v>20</v>
      </c>
      <c r="E15" s="20">
        <v>1694266</v>
      </c>
      <c r="F15" s="20">
        <f t="shared" si="0"/>
        <v>1694266</v>
      </c>
      <c r="G15" s="21"/>
      <c r="H15" s="20">
        <f t="shared" si="1"/>
        <v>1694266</v>
      </c>
    </row>
    <row r="16" spans="2:8" ht="14.25">
      <c r="B16" s="18"/>
      <c r="C16" s="18"/>
      <c r="D16" s="19" t="s">
        <v>21</v>
      </c>
      <c r="E16" s="20">
        <v>2571340</v>
      </c>
      <c r="F16" s="20">
        <f t="shared" si="0"/>
        <v>2571340</v>
      </c>
      <c r="G16" s="21"/>
      <c r="H16" s="20">
        <f t="shared" si="1"/>
        <v>2571340</v>
      </c>
    </row>
    <row r="17" spans="2:8" ht="14.25">
      <c r="B17" s="18"/>
      <c r="C17" s="18"/>
      <c r="D17" s="19" t="s">
        <v>22</v>
      </c>
      <c r="E17" s="20">
        <v>-1731765</v>
      </c>
      <c r="F17" s="20">
        <f t="shared" si="0"/>
        <v>-1731765</v>
      </c>
      <c r="G17" s="21"/>
      <c r="H17" s="20">
        <f t="shared" si="1"/>
        <v>-1731765</v>
      </c>
    </row>
    <row r="18" spans="2:8" ht="14.25">
      <c r="B18" s="18"/>
      <c r="C18" s="18"/>
      <c r="D18" s="19" t="s">
        <v>23</v>
      </c>
      <c r="E18" s="20"/>
      <c r="F18" s="20">
        <f t="shared" si="0"/>
        <v>0</v>
      </c>
      <c r="G18" s="22"/>
      <c r="H18" s="20">
        <f t="shared" si="1"/>
        <v>0</v>
      </c>
    </row>
    <row r="19" spans="2:8" ht="14.25">
      <c r="B19" s="18"/>
      <c r="C19" s="23"/>
      <c r="D19" s="24" t="s">
        <v>24</v>
      </c>
      <c r="E19" s="25">
        <f>+E13+E14+E15+E16+E17+E18</f>
        <v>4873110</v>
      </c>
      <c r="F19" s="25">
        <f t="shared" si="0"/>
        <v>4873110</v>
      </c>
      <c r="G19" s="26">
        <f>+G13+G14+G15+G16+G17+G18</f>
        <v>0</v>
      </c>
      <c r="H19" s="25">
        <f t="shared" si="1"/>
        <v>4873110</v>
      </c>
    </row>
    <row r="20" spans="2:8" ht="14.25">
      <c r="B20" s="23"/>
      <c r="C20" s="27" t="s">
        <v>25</v>
      </c>
      <c r="D20" s="28"/>
      <c r="E20" s="29">
        <f xml:space="preserve"> +E12 - E19</f>
        <v>1119390</v>
      </c>
      <c r="F20" s="29">
        <f t="shared" si="0"/>
        <v>1119390</v>
      </c>
      <c r="G20" s="26">
        <f xml:space="preserve"> +G12 - G19</f>
        <v>0</v>
      </c>
      <c r="H20" s="29">
        <f>H12-H19</f>
        <v>1119390</v>
      </c>
    </row>
    <row r="21" spans="2:8" ht="14.25">
      <c r="B21" s="14" t="s">
        <v>26</v>
      </c>
      <c r="C21" s="14" t="s">
        <v>11</v>
      </c>
      <c r="D21" s="19" t="s">
        <v>27</v>
      </c>
      <c r="E21" s="20">
        <v>4</v>
      </c>
      <c r="F21" s="20">
        <f t="shared" si="0"/>
        <v>4</v>
      </c>
      <c r="G21" s="17"/>
      <c r="H21" s="20">
        <f t="shared" si="1"/>
        <v>4</v>
      </c>
    </row>
    <row r="22" spans="2:8" ht="14.25">
      <c r="B22" s="18"/>
      <c r="C22" s="18"/>
      <c r="D22" s="19" t="s">
        <v>28</v>
      </c>
      <c r="E22" s="20"/>
      <c r="F22" s="20">
        <f t="shared" si="0"/>
        <v>0</v>
      </c>
      <c r="G22" s="22"/>
      <c r="H22" s="20">
        <f t="shared" si="1"/>
        <v>0</v>
      </c>
    </row>
    <row r="23" spans="2:8" ht="14.25">
      <c r="B23" s="18"/>
      <c r="C23" s="23"/>
      <c r="D23" s="24" t="s">
        <v>29</v>
      </c>
      <c r="E23" s="25">
        <f>+E21+E22</f>
        <v>4</v>
      </c>
      <c r="F23" s="25">
        <f t="shared" si="0"/>
        <v>4</v>
      </c>
      <c r="G23" s="26">
        <f>+G21+G22</f>
        <v>0</v>
      </c>
      <c r="H23" s="25">
        <f t="shared" si="1"/>
        <v>4</v>
      </c>
    </row>
    <row r="24" spans="2:8" ht="14.25">
      <c r="B24" s="18"/>
      <c r="C24" s="14" t="s">
        <v>17</v>
      </c>
      <c r="D24" s="19" t="s">
        <v>30</v>
      </c>
      <c r="E24" s="20"/>
      <c r="F24" s="20">
        <f t="shared" si="0"/>
        <v>0</v>
      </c>
      <c r="G24" s="26"/>
      <c r="H24" s="20">
        <f t="shared" si="1"/>
        <v>0</v>
      </c>
    </row>
    <row r="25" spans="2:8" ht="14.25">
      <c r="B25" s="18"/>
      <c r="C25" s="23"/>
      <c r="D25" s="24" t="s">
        <v>31</v>
      </c>
      <c r="E25" s="25">
        <f>+E24</f>
        <v>0</v>
      </c>
      <c r="F25" s="25">
        <f t="shared" si="0"/>
        <v>0</v>
      </c>
      <c r="G25" s="26">
        <f>+G24</f>
        <v>0</v>
      </c>
      <c r="H25" s="25">
        <f t="shared" si="1"/>
        <v>0</v>
      </c>
    </row>
    <row r="26" spans="2:8" ht="14.25">
      <c r="B26" s="23"/>
      <c r="C26" s="27" t="s">
        <v>32</v>
      </c>
      <c r="D26" s="30"/>
      <c r="E26" s="31">
        <f xml:space="preserve"> +E23 - E25</f>
        <v>4</v>
      </c>
      <c r="F26" s="31">
        <f t="shared" si="0"/>
        <v>4</v>
      </c>
      <c r="G26" s="26">
        <f xml:space="preserve"> +G23 - G25</f>
        <v>0</v>
      </c>
      <c r="H26" s="31">
        <f>H23-H25</f>
        <v>4</v>
      </c>
    </row>
    <row r="27" spans="2:8" ht="14.25">
      <c r="B27" s="27" t="s">
        <v>33</v>
      </c>
      <c r="C27" s="32"/>
      <c r="D27" s="28"/>
      <c r="E27" s="29">
        <f xml:space="preserve"> +E20 +E26</f>
        <v>1119394</v>
      </c>
      <c r="F27" s="29">
        <f t="shared" si="0"/>
        <v>1119394</v>
      </c>
      <c r="G27" s="26">
        <f xml:space="preserve"> +G20 +G26</f>
        <v>0</v>
      </c>
      <c r="H27" s="29">
        <f>H20+H26</f>
        <v>1119394</v>
      </c>
    </row>
    <row r="28" spans="2:8" ht="14.25">
      <c r="B28" s="14" t="s">
        <v>34</v>
      </c>
      <c r="C28" s="14" t="s">
        <v>11</v>
      </c>
      <c r="D28" s="19" t="s">
        <v>35</v>
      </c>
      <c r="E28" s="20"/>
      <c r="F28" s="20">
        <f t="shared" si="0"/>
        <v>0</v>
      </c>
      <c r="G28" s="17"/>
      <c r="H28" s="20">
        <f t="shared" si="1"/>
        <v>0</v>
      </c>
    </row>
    <row r="29" spans="2:8" ht="14.25">
      <c r="B29" s="18"/>
      <c r="C29" s="18"/>
      <c r="D29" s="19" t="s">
        <v>36</v>
      </c>
      <c r="E29" s="20"/>
      <c r="F29" s="20">
        <f t="shared" si="0"/>
        <v>0</v>
      </c>
      <c r="G29" s="21"/>
      <c r="H29" s="20">
        <f t="shared" si="1"/>
        <v>0</v>
      </c>
    </row>
    <row r="30" spans="2:8" ht="14.25">
      <c r="B30" s="18"/>
      <c r="C30" s="18"/>
      <c r="D30" s="19" t="s">
        <v>37</v>
      </c>
      <c r="E30" s="20"/>
      <c r="F30" s="20">
        <f t="shared" si="0"/>
        <v>0</v>
      </c>
      <c r="G30" s="22"/>
      <c r="H30" s="20">
        <f t="shared" si="1"/>
        <v>0</v>
      </c>
    </row>
    <row r="31" spans="2:8" ht="14.25">
      <c r="B31" s="18"/>
      <c r="C31" s="23"/>
      <c r="D31" s="24" t="s">
        <v>38</v>
      </c>
      <c r="E31" s="25">
        <f>+E28+E29+E30</f>
        <v>0</v>
      </c>
      <c r="F31" s="25">
        <f t="shared" si="0"/>
        <v>0</v>
      </c>
      <c r="G31" s="26">
        <f>+G28+G29+G30</f>
        <v>0</v>
      </c>
      <c r="H31" s="25">
        <f t="shared" si="1"/>
        <v>0</v>
      </c>
    </row>
    <row r="32" spans="2:8" ht="14.25">
      <c r="B32" s="18"/>
      <c r="C32" s="14" t="s">
        <v>17</v>
      </c>
      <c r="D32" s="19" t="s">
        <v>39</v>
      </c>
      <c r="E32" s="20"/>
      <c r="F32" s="20">
        <f t="shared" si="0"/>
        <v>0</v>
      </c>
      <c r="G32" s="17"/>
      <c r="H32" s="20">
        <f t="shared" si="1"/>
        <v>0</v>
      </c>
    </row>
    <row r="33" spans="2:8" ht="14.25">
      <c r="B33" s="18"/>
      <c r="C33" s="18"/>
      <c r="D33" s="19" t="s">
        <v>40</v>
      </c>
      <c r="E33" s="20">
        <v>1985900</v>
      </c>
      <c r="F33" s="20">
        <f t="shared" si="0"/>
        <v>1985900</v>
      </c>
      <c r="G33" s="21"/>
      <c r="H33" s="20">
        <f t="shared" si="1"/>
        <v>1985900</v>
      </c>
    </row>
    <row r="34" spans="2:8" ht="14.25">
      <c r="B34" s="18"/>
      <c r="C34" s="18"/>
      <c r="D34" s="19" t="s">
        <v>41</v>
      </c>
      <c r="E34" s="20"/>
      <c r="F34" s="20">
        <f t="shared" si="0"/>
        <v>0</v>
      </c>
      <c r="G34" s="22"/>
      <c r="H34" s="20">
        <f t="shared" si="1"/>
        <v>0</v>
      </c>
    </row>
    <row r="35" spans="2:8" ht="14.25">
      <c r="B35" s="18"/>
      <c r="C35" s="23"/>
      <c r="D35" s="24" t="s">
        <v>42</v>
      </c>
      <c r="E35" s="25">
        <f>+E32+E33+E34</f>
        <v>1985900</v>
      </c>
      <c r="F35" s="25">
        <f t="shared" si="0"/>
        <v>1985900</v>
      </c>
      <c r="G35" s="26">
        <f>+G32+G33+G34</f>
        <v>0</v>
      </c>
      <c r="H35" s="25">
        <f t="shared" si="1"/>
        <v>1985900</v>
      </c>
    </row>
    <row r="36" spans="2:8" ht="14.25">
      <c r="B36" s="23"/>
      <c r="C36" s="33" t="s">
        <v>43</v>
      </c>
      <c r="D36" s="34"/>
      <c r="E36" s="35">
        <f xml:space="preserve"> +E31 - E35</f>
        <v>-1985900</v>
      </c>
      <c r="F36" s="35">
        <f t="shared" si="0"/>
        <v>-1985900</v>
      </c>
      <c r="G36" s="26">
        <f xml:space="preserve"> +G31 - G35</f>
        <v>0</v>
      </c>
      <c r="H36" s="35">
        <f>H31-H35</f>
        <v>-1985900</v>
      </c>
    </row>
    <row r="37" spans="2:8" ht="14.25">
      <c r="B37" s="27" t="s">
        <v>44</v>
      </c>
      <c r="C37" s="36"/>
      <c r="D37" s="37"/>
      <c r="E37" s="38">
        <f xml:space="preserve"> +E27 +E36</f>
        <v>-866506</v>
      </c>
      <c r="F37" s="38">
        <f t="shared" si="0"/>
        <v>-866506</v>
      </c>
      <c r="G37" s="26">
        <f xml:space="preserve"> +G27 +G36</f>
        <v>0</v>
      </c>
      <c r="H37" s="38">
        <f>H27+H36</f>
        <v>-866506</v>
      </c>
    </row>
    <row r="38" spans="2:8" ht="14.25">
      <c r="B38" s="39" t="s">
        <v>45</v>
      </c>
      <c r="C38" s="36" t="s">
        <v>46</v>
      </c>
      <c r="D38" s="37"/>
      <c r="E38" s="38">
        <v>24155175</v>
      </c>
      <c r="F38" s="38">
        <f t="shared" si="0"/>
        <v>24155175</v>
      </c>
      <c r="G38" s="26"/>
      <c r="H38" s="38">
        <f t="shared" si="1"/>
        <v>24155175</v>
      </c>
    </row>
    <row r="39" spans="2:8" ht="14.25">
      <c r="B39" s="40"/>
      <c r="C39" s="36" t="s">
        <v>47</v>
      </c>
      <c r="D39" s="37"/>
      <c r="E39" s="38">
        <f xml:space="preserve"> +E37 +E38</f>
        <v>23288669</v>
      </c>
      <c r="F39" s="38">
        <f t="shared" si="0"/>
        <v>23288669</v>
      </c>
      <c r="G39" s="26">
        <f xml:space="preserve"> +G37 +G38</f>
        <v>0</v>
      </c>
      <c r="H39" s="38">
        <f>H37+H38</f>
        <v>23288669</v>
      </c>
    </row>
    <row r="40" spans="2:8" ht="14.25">
      <c r="B40" s="40"/>
      <c r="C40" s="36" t="s">
        <v>48</v>
      </c>
      <c r="D40" s="37"/>
      <c r="E40" s="38"/>
      <c r="F40" s="38">
        <f t="shared" si="0"/>
        <v>0</v>
      </c>
      <c r="G40" s="26"/>
      <c r="H40" s="38">
        <f t="shared" si="1"/>
        <v>0</v>
      </c>
    </row>
    <row r="41" spans="2:8" ht="14.25">
      <c r="B41" s="40"/>
      <c r="C41" s="36" t="s">
        <v>49</v>
      </c>
      <c r="D41" s="37"/>
      <c r="E41" s="38"/>
      <c r="F41" s="38">
        <f t="shared" si="0"/>
        <v>0</v>
      </c>
      <c r="G41" s="26"/>
      <c r="H41" s="38">
        <f t="shared" si="1"/>
        <v>0</v>
      </c>
    </row>
    <row r="42" spans="2:8" ht="14.25">
      <c r="B42" s="40"/>
      <c r="C42" s="36" t="s">
        <v>50</v>
      </c>
      <c r="D42" s="37"/>
      <c r="E42" s="38"/>
      <c r="F42" s="38">
        <f t="shared" si="0"/>
        <v>0</v>
      </c>
      <c r="G42" s="26"/>
      <c r="H42" s="38">
        <f t="shared" si="1"/>
        <v>0</v>
      </c>
    </row>
    <row r="43" spans="2:8" ht="14.25">
      <c r="B43" s="41"/>
      <c r="C43" s="36" t="s">
        <v>51</v>
      </c>
      <c r="D43" s="37"/>
      <c r="E43" s="38">
        <f xml:space="preserve"> +E39 +E40 +E41 - E42</f>
        <v>23288669</v>
      </c>
      <c r="F43" s="38">
        <f t="shared" si="0"/>
        <v>23288669</v>
      </c>
      <c r="G43" s="26">
        <f xml:space="preserve"> +G39 +G40 +G41 - G42</f>
        <v>0</v>
      </c>
      <c r="H43" s="38">
        <f>H39+H40+H41-H42</f>
        <v>23288669</v>
      </c>
    </row>
  </sheetData>
  <mergeCells count="13">
    <mergeCell ref="B38:B43"/>
    <mergeCell ref="B21:B26"/>
    <mergeCell ref="C21:C23"/>
    <mergeCell ref="C24:C25"/>
    <mergeCell ref="B28:B36"/>
    <mergeCell ref="C28:C31"/>
    <mergeCell ref="C32:C35"/>
    <mergeCell ref="B3:H3"/>
    <mergeCell ref="B5:H5"/>
    <mergeCell ref="B7:D7"/>
    <mergeCell ref="B8:B20"/>
    <mergeCell ref="C8:C12"/>
    <mergeCell ref="C13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収益事業</vt:lpstr>
      <vt:lpstr>社会福祉事業!Print_Titles</vt:lpstr>
      <vt:lpstr>収益事業!Print_Titles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2020-07-15T06:23:46Z</dcterms:created>
  <dcterms:modified xsi:type="dcterms:W3CDTF">2020-07-15T06:23:47Z</dcterms:modified>
</cp:coreProperties>
</file>